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'1'!$A$1:$J$21</definedName>
  </definedNames>
  <calcPr fullCalcOnLoad="1"/>
</workbook>
</file>

<file path=xl/sharedStrings.xml><?xml version="1.0" encoding="utf-8"?>
<sst xmlns="http://schemas.openxmlformats.org/spreadsheetml/2006/main" count="111" uniqueCount="35">
  <si>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</si>
  <si>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</si>
  <si>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</si>
  <si>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</si>
  <si>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</si>
  <si>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</si>
  <si>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</si>
  <si>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</si>
  <si>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</si>
  <si>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</si>
  <si>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</si>
  <si>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</si>
  <si>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</si>
  <si>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</si>
  <si>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Капуста белокочанная.</t>
  </si>
  <si>
    <t>Морковь столовая.</t>
  </si>
  <si>
    <t>Чеснок свежий.</t>
  </si>
  <si>
    <t>Лук репчатый.</t>
  </si>
  <si>
    <t>Свекла столовая.</t>
  </si>
  <si>
    <t>Картофель продовольственный.</t>
  </si>
  <si>
    <t>Товарный класс: Первый. Капуста очищенная: Нет.</t>
  </si>
  <si>
    <t>Товарный сорт: Не ниже высшего. Морковь очищенная: Да.</t>
  </si>
  <si>
    <t>Товарный сорт: Высший. Вид чеснока по технологической подготовке: Сухой.</t>
  </si>
  <si>
    <t>Товарный сорт: Первый. Лук очищенный: Нет. Цвет лука: Желтый.</t>
  </si>
  <si>
    <t>Товарный сорт: Не ниже высшего. Свекла очищенная: Нет.</t>
  </si>
  <si>
    <t>Картофель очищенный: Нет.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</si>
  <si>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(овощи свежие)</t>
  </si>
  <si>
    <t>Товарный класс: Первый. Вид капусты по сроку созревания: Раннеспелая. Капуста очищенная: Нет.</t>
  </si>
  <si>
    <t>Коммерческое предложение вх. № б/н от 20.11.2023 г.</t>
  </si>
  <si>
    <t>Директор ________________ Балуева Л.Н.</t>
  </si>
  <si>
    <t>Дата составления сводной таблицы 27.12.2023 г</t>
  </si>
  <si>
    <t>Товарный сорт: Не ниже высшего. Морковь очищенная: Нет.</t>
  </si>
  <si>
    <t>Вид картофеля по сроку созревания: Картофель продовольственный ранний. Картофель мытый: Нет. Картофель очищенный: Нет.</t>
  </si>
  <si>
    <t>Коммерческое предложение вх. № б/н от 01.02.2024 г.</t>
  </si>
  <si>
    <t>Дата составления сводной таблицы 06.02.2024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</si>
</sst>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\ _₽_-;\-* #,##0.0\ _₽_-;_-* &quot;-&quot;??\ _₽_-;_-@_-"/>
    <numFmt numFmtId="170" formatCode="_-* #,##0\ _₽_-;\-* #,##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43" fontId="40" fillId="33" borderId="14" xfId="58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0" fontId="41" fillId="33" borderId="11" xfId="58" applyNumberFormat="1" applyFont="1" applyFill="1" applyBorder="1" applyAlignment="1">
      <alignment horizontal="center" vertical="center"/>
    </xf>
    <xf numFmtId="170" fontId="43" fillId="33" borderId="11" xfId="58" applyNumberFormat="1" applyFont="1" applyFill="1" applyBorder="1" applyAlignment="1">
      <alignment horizontal="center" vertical="center" wrapText="1"/>
    </xf>
    <xf numFmtId="170" fontId="40" fillId="33" borderId="0" xfId="58" applyNumberFormat="1" applyFont="1" applyFill="1" applyBorder="1" applyAlignment="1">
      <alignment horizontal="center" vertical="center"/>
    </xf>
    <xf numFmtId="170" fontId="3" fillId="33" borderId="0" xfId="58" applyNumberFormat="1" applyFont="1" applyFill="1" applyBorder="1" applyAlignment="1">
      <alignment horizontal="center" vertical="center"/>
    </xf>
    <xf numFmtId="170" fontId="6" fillId="33" borderId="0" xfId="58" applyNumberFormat="1" applyFont="1" applyFill="1" applyAlignment="1">
      <alignment horizontal="center" vertical="center"/>
    </xf>
    <xf numFmtId="170" fontId="40" fillId="33" borderId="0" xfId="58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70" fontId="40" fillId="33" borderId="10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10.7109375" style="8" customWidth="1"/>
    <col min="6" max="8" width="9.8515625" style="8" bestFit="1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6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7" customFormat="1" ht="1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6" customFormat="1" ht="1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6" t="s">
        <v>0</v>
      </c>
      <c r="B5" s="36" t="s">
        <v>4</v>
      </c>
      <c r="C5" s="36" t="s">
        <v>5</v>
      </c>
      <c r="D5" s="36" t="s">
        <v>13</v>
      </c>
      <c r="E5" s="36" t="s">
        <v>12</v>
      </c>
      <c r="F5" s="48" t="s">
        <v>1</v>
      </c>
      <c r="G5" s="49"/>
      <c r="H5" s="49"/>
      <c r="I5" s="37" t="s">
        <v>2</v>
      </c>
      <c r="J5" s="37" t="s">
        <v>3</v>
      </c>
    </row>
    <row r="6" spans="1:10" ht="25.5" customHeight="1">
      <c r="A6" s="36"/>
      <c r="B6" s="37"/>
      <c r="C6" s="36"/>
      <c r="D6" s="36"/>
      <c r="E6" s="36"/>
      <c r="F6" s="22">
        <v>1</v>
      </c>
      <c r="G6" s="22">
        <v>2</v>
      </c>
      <c r="H6" s="22">
        <v>3</v>
      </c>
      <c r="I6" s="38"/>
      <c r="J6" s="38"/>
    </row>
    <row r="7" spans="1:10" ht="30">
      <c r="A7" s="23">
        <v>1</v>
      </c>
      <c r="B7" s="24" t="s">
        <v>14</v>
      </c>
      <c r="C7" s="25" t="s">
        <v>27</v>
      </c>
      <c r="D7" s="23" t="s">
        <v>8</v>
      </c>
      <c r="E7" s="29">
        <f>школы!E7+сады!E7</f>
        <v>3655</v>
      </c>
      <c r="F7" s="26">
        <v>45</v>
      </c>
      <c r="G7" s="26">
        <v>55</v>
      </c>
      <c r="H7" s="26">
        <v>40</v>
      </c>
      <c r="I7" s="10">
        <f aca="true" t="shared" si="0" ref="I7:I12">ROUND((F7+G7+H7)/3,2)</f>
        <v>46.67</v>
      </c>
      <c r="J7" s="11">
        <f aca="true" t="shared" si="1" ref="J7:J12">E7*I7</f>
        <v>170578.85</v>
      </c>
    </row>
    <row r="8" spans="1:10" ht="30">
      <c r="A8" s="23">
        <v>2</v>
      </c>
      <c r="B8" s="24" t="s">
        <v>15</v>
      </c>
      <c r="C8" s="25" t="s">
        <v>31</v>
      </c>
      <c r="D8" s="23" t="s">
        <v>8</v>
      </c>
      <c r="E8" s="29">
        <f>школы!E8+сады!E8</f>
        <v>3280</v>
      </c>
      <c r="F8" s="26">
        <v>50</v>
      </c>
      <c r="G8" s="26">
        <v>45</v>
      </c>
      <c r="H8" s="26">
        <v>40</v>
      </c>
      <c r="I8" s="10">
        <f t="shared" si="0"/>
        <v>45</v>
      </c>
      <c r="J8" s="11">
        <f t="shared" si="1"/>
        <v>147600</v>
      </c>
    </row>
    <row r="9" spans="1:10" ht="30">
      <c r="A9" s="23">
        <v>3</v>
      </c>
      <c r="B9" s="24" t="s">
        <v>16</v>
      </c>
      <c r="C9" s="25" t="s">
        <v>22</v>
      </c>
      <c r="D9" s="23" t="s">
        <v>8</v>
      </c>
      <c r="E9" s="29">
        <f>школы!E9+сады!E9</f>
        <v>15</v>
      </c>
      <c r="F9" s="26">
        <v>250</v>
      </c>
      <c r="G9" s="26">
        <v>250</v>
      </c>
      <c r="H9" s="26">
        <v>300</v>
      </c>
      <c r="I9" s="10">
        <f t="shared" si="0"/>
        <v>266.67</v>
      </c>
      <c r="J9" s="11">
        <f t="shared" si="1"/>
        <v>4000.05</v>
      </c>
    </row>
    <row r="10" spans="1:10" ht="30">
      <c r="A10" s="23">
        <v>4</v>
      </c>
      <c r="B10" s="24" t="s">
        <v>17</v>
      </c>
      <c r="C10" s="25" t="s">
        <v>23</v>
      </c>
      <c r="D10" s="23" t="s">
        <v>8</v>
      </c>
      <c r="E10" s="29">
        <f>школы!E10+сады!E10</f>
        <v>3310</v>
      </c>
      <c r="F10" s="26">
        <v>45</v>
      </c>
      <c r="G10" s="26">
        <v>55</v>
      </c>
      <c r="H10" s="26">
        <v>40</v>
      </c>
      <c r="I10" s="10">
        <f t="shared" si="0"/>
        <v>46.67</v>
      </c>
      <c r="J10" s="11">
        <f t="shared" si="1"/>
        <v>154477.7</v>
      </c>
    </row>
    <row r="11" spans="1:10" ht="30">
      <c r="A11" s="23">
        <v>5</v>
      </c>
      <c r="B11" s="24" t="s">
        <v>18</v>
      </c>
      <c r="C11" s="25" t="s">
        <v>24</v>
      </c>
      <c r="D11" s="23" t="s">
        <v>8</v>
      </c>
      <c r="E11" s="29">
        <f>школы!E11+сады!E11</f>
        <v>1990</v>
      </c>
      <c r="F11" s="26">
        <v>45</v>
      </c>
      <c r="G11" s="26">
        <v>55</v>
      </c>
      <c r="H11" s="26">
        <v>40</v>
      </c>
      <c r="I11" s="10">
        <f t="shared" si="0"/>
        <v>46.67</v>
      </c>
      <c r="J11" s="11">
        <f t="shared" si="1"/>
        <v>92873.3</v>
      </c>
    </row>
    <row r="12" spans="1:10" ht="45">
      <c r="A12" s="23">
        <v>6</v>
      </c>
      <c r="B12" s="24" t="s">
        <v>19</v>
      </c>
      <c r="C12" s="25" t="s">
        <v>32</v>
      </c>
      <c r="D12" s="23" t="s">
        <v>8</v>
      </c>
      <c r="E12" s="29">
        <f>школы!E12+сады!E12</f>
        <v>20185</v>
      </c>
      <c r="F12" s="26">
        <v>45</v>
      </c>
      <c r="G12" s="26">
        <v>55</v>
      </c>
      <c r="H12" s="26">
        <v>31</v>
      </c>
      <c r="I12" s="10">
        <f t="shared" si="0"/>
        <v>43.67</v>
      </c>
      <c r="J12" s="11">
        <f t="shared" si="1"/>
        <v>881478.9500000001</v>
      </c>
    </row>
    <row r="13" spans="1:11" ht="15">
      <c r="A13" s="43" t="s">
        <v>6</v>
      </c>
      <c r="B13" s="44"/>
      <c r="C13" s="44"/>
      <c r="D13" s="44"/>
      <c r="E13" s="44"/>
      <c r="F13" s="44"/>
      <c r="G13" s="44"/>
      <c r="H13" s="44"/>
      <c r="I13" s="45"/>
      <c r="J13" s="12">
        <f>SUM(J7:J12)</f>
        <v>1451008.85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46" t="s">
        <v>33</v>
      </c>
      <c r="C15" s="47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46" t="s">
        <v>33</v>
      </c>
      <c r="C16" s="47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46" t="s">
        <v>33</v>
      </c>
      <c r="C17" s="47"/>
      <c r="D17" s="4"/>
      <c r="E17" s="4"/>
      <c r="F17" s="4"/>
      <c r="G17" s="4"/>
      <c r="H17" s="4"/>
    </row>
    <row r="18" spans="1:8" ht="15">
      <c r="A18" s="17"/>
      <c r="B18" s="18"/>
      <c r="C18" s="17"/>
      <c r="D18" s="17"/>
      <c r="E18" s="17"/>
      <c r="F18" s="17"/>
      <c r="G18" s="17"/>
      <c r="H18" s="17"/>
    </row>
    <row r="19" spans="1:6" ht="15">
      <c r="A19" s="17" t="s">
        <v>11</v>
      </c>
      <c r="B19" s="17"/>
      <c r="C19" s="17"/>
      <c r="D19" s="19"/>
      <c r="E19" s="19"/>
      <c r="F19" s="19"/>
    </row>
    <row r="20" spans="1:6" ht="15">
      <c r="A20" s="41" t="s">
        <v>29</v>
      </c>
      <c r="B20" s="41"/>
      <c r="C20" s="41"/>
      <c r="D20" s="19"/>
      <c r="E20" s="19"/>
      <c r="F20" s="19"/>
    </row>
    <row r="21" ht="15">
      <c r="A21" s="8" t="s">
        <v>34</v>
      </c>
    </row>
  </sheetData>
  <sheetProtection/>
  <mergeCells count="17">
    <mergeCell ref="A20:C20"/>
    <mergeCell ref="A4:J4"/>
    <mergeCell ref="A13:I13"/>
    <mergeCell ref="B15:C15"/>
    <mergeCell ref="B16:C16"/>
    <mergeCell ref="B17:C17"/>
    <mergeCell ref="F5:H5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3" sqref="A13:I13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34" customWidth="1"/>
    <col min="6" max="8" width="9.8515625" style="8" bestFit="1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6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7" customFormat="1" ht="1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6" customFormat="1" ht="1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6" t="s">
        <v>0</v>
      </c>
      <c r="B5" s="36" t="s">
        <v>4</v>
      </c>
      <c r="C5" s="36" t="s">
        <v>5</v>
      </c>
      <c r="D5" s="36" t="s">
        <v>13</v>
      </c>
      <c r="E5" s="50" t="s">
        <v>12</v>
      </c>
      <c r="F5" s="48" t="s">
        <v>1</v>
      </c>
      <c r="G5" s="49"/>
      <c r="H5" s="49"/>
      <c r="I5" s="37" t="s">
        <v>2</v>
      </c>
      <c r="J5" s="37" t="s">
        <v>3</v>
      </c>
    </row>
    <row r="6" spans="1:10" ht="25.5" customHeight="1">
      <c r="A6" s="36"/>
      <c r="B6" s="37"/>
      <c r="C6" s="36"/>
      <c r="D6" s="36"/>
      <c r="E6" s="50"/>
      <c r="F6" s="28">
        <v>1</v>
      </c>
      <c r="G6" s="28">
        <v>2</v>
      </c>
      <c r="H6" s="28">
        <v>3</v>
      </c>
      <c r="I6" s="38"/>
      <c r="J6" s="38"/>
    </row>
    <row r="7" spans="1:10" ht="15" customHeight="1">
      <c r="A7" s="27">
        <v>1</v>
      </c>
      <c r="B7" s="24" t="s">
        <v>14</v>
      </c>
      <c r="C7" s="25" t="s">
        <v>20</v>
      </c>
      <c r="D7" s="27" t="s">
        <v>8</v>
      </c>
      <c r="E7" s="29">
        <f>1780+135</f>
        <v>1915</v>
      </c>
      <c r="F7" s="26">
        <v>45</v>
      </c>
      <c r="G7" s="26">
        <v>55</v>
      </c>
      <c r="H7" s="26">
        <v>40</v>
      </c>
      <c r="I7" s="10">
        <f aca="true" t="shared" si="0" ref="I7:I12">ROUND((F7+G7+H7)/3,2)</f>
        <v>46.67</v>
      </c>
      <c r="J7" s="11">
        <f aca="true" t="shared" si="1" ref="J7:J12">E7*I7</f>
        <v>89373.05</v>
      </c>
    </row>
    <row r="8" spans="1:10" ht="30">
      <c r="A8" s="27">
        <v>2</v>
      </c>
      <c r="B8" s="24" t="s">
        <v>15</v>
      </c>
      <c r="C8" s="25" t="s">
        <v>21</v>
      </c>
      <c r="D8" s="27" t="s">
        <v>8</v>
      </c>
      <c r="E8" s="30">
        <f>1980+135</f>
        <v>2115</v>
      </c>
      <c r="F8" s="26">
        <v>50</v>
      </c>
      <c r="G8" s="26">
        <v>45</v>
      </c>
      <c r="H8" s="26">
        <v>40</v>
      </c>
      <c r="I8" s="10">
        <f t="shared" si="0"/>
        <v>45</v>
      </c>
      <c r="J8" s="11">
        <f t="shared" si="1"/>
        <v>95175</v>
      </c>
    </row>
    <row r="9" spans="1:10" ht="30">
      <c r="A9" s="27">
        <v>3</v>
      </c>
      <c r="B9" s="24" t="s">
        <v>16</v>
      </c>
      <c r="C9" s="25" t="s">
        <v>22</v>
      </c>
      <c r="D9" s="27" t="s">
        <v>8</v>
      </c>
      <c r="E9" s="29">
        <f>11+3</f>
        <v>14</v>
      </c>
      <c r="F9" s="26">
        <v>250</v>
      </c>
      <c r="G9" s="26">
        <v>250</v>
      </c>
      <c r="H9" s="26">
        <v>300</v>
      </c>
      <c r="I9" s="10">
        <f t="shared" si="0"/>
        <v>266.67</v>
      </c>
      <c r="J9" s="11">
        <f t="shared" si="1"/>
        <v>3733.38</v>
      </c>
    </row>
    <row r="10" spans="1:10" ht="30">
      <c r="A10" s="27">
        <v>4</v>
      </c>
      <c r="B10" s="24" t="s">
        <v>17</v>
      </c>
      <c r="C10" s="25" t="s">
        <v>23</v>
      </c>
      <c r="D10" s="27" t="s">
        <v>8</v>
      </c>
      <c r="E10" s="30">
        <f>2150+175</f>
        <v>2325</v>
      </c>
      <c r="F10" s="26">
        <v>45</v>
      </c>
      <c r="G10" s="26">
        <v>55</v>
      </c>
      <c r="H10" s="26">
        <v>40</v>
      </c>
      <c r="I10" s="10">
        <f t="shared" si="0"/>
        <v>46.67</v>
      </c>
      <c r="J10" s="11">
        <f t="shared" si="1"/>
        <v>108507.75</v>
      </c>
    </row>
    <row r="11" spans="1:10" ht="30">
      <c r="A11" s="27">
        <v>5</v>
      </c>
      <c r="B11" s="24" t="s">
        <v>18</v>
      </c>
      <c r="C11" s="25" t="s">
        <v>24</v>
      </c>
      <c r="D11" s="27" t="s">
        <v>8</v>
      </c>
      <c r="E11" s="29">
        <f>1105+70</f>
        <v>1175</v>
      </c>
      <c r="F11" s="26">
        <v>45</v>
      </c>
      <c r="G11" s="26">
        <v>55</v>
      </c>
      <c r="H11" s="26">
        <v>40</v>
      </c>
      <c r="I11" s="10">
        <f t="shared" si="0"/>
        <v>46.67</v>
      </c>
      <c r="J11" s="11">
        <f t="shared" si="1"/>
        <v>54837.25</v>
      </c>
    </row>
    <row r="12" spans="1:10" ht="30">
      <c r="A12" s="27">
        <v>6</v>
      </c>
      <c r="B12" s="24" t="s">
        <v>19</v>
      </c>
      <c r="C12" s="25" t="s">
        <v>25</v>
      </c>
      <c r="D12" s="27" t="s">
        <v>8</v>
      </c>
      <c r="E12" s="30">
        <f>12550+910</f>
        <v>13460</v>
      </c>
      <c r="F12" s="26">
        <v>45</v>
      </c>
      <c r="G12" s="26">
        <v>55</v>
      </c>
      <c r="H12" s="26">
        <v>31</v>
      </c>
      <c r="I12" s="10">
        <f t="shared" si="0"/>
        <v>43.67</v>
      </c>
      <c r="J12" s="11">
        <f t="shared" si="1"/>
        <v>587798.2000000001</v>
      </c>
    </row>
    <row r="13" spans="1:11" ht="15">
      <c r="A13" s="43" t="s">
        <v>6</v>
      </c>
      <c r="B13" s="44"/>
      <c r="C13" s="44"/>
      <c r="D13" s="44"/>
      <c r="E13" s="44"/>
      <c r="F13" s="44"/>
      <c r="G13" s="44"/>
      <c r="H13" s="44"/>
      <c r="I13" s="45"/>
      <c r="J13" s="12">
        <f>SUM(J7:J12)</f>
        <v>939424.6300000001</v>
      </c>
      <c r="K13" s="13"/>
    </row>
    <row r="14" spans="1:10" ht="15" customHeight="1">
      <c r="A14" s="14"/>
      <c r="B14" s="15"/>
      <c r="C14" s="14"/>
      <c r="D14" s="14"/>
      <c r="E14" s="31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46" t="s">
        <v>28</v>
      </c>
      <c r="C15" s="47"/>
      <c r="D15" s="4"/>
      <c r="E15" s="32"/>
      <c r="F15" s="4"/>
      <c r="G15" s="4"/>
      <c r="H15" s="4"/>
    </row>
    <row r="16" spans="1:8" s="5" customFormat="1" ht="15" customHeight="1">
      <c r="A16" s="2">
        <v>2</v>
      </c>
      <c r="B16" s="46" t="s">
        <v>28</v>
      </c>
      <c r="C16" s="47"/>
      <c r="D16" s="4"/>
      <c r="E16" s="32"/>
      <c r="F16" s="4"/>
      <c r="G16" s="4"/>
      <c r="H16" s="4"/>
    </row>
    <row r="17" spans="1:8" s="5" customFormat="1" ht="15" customHeight="1">
      <c r="A17" s="2">
        <v>3</v>
      </c>
      <c r="B17" s="46" t="s">
        <v>28</v>
      </c>
      <c r="C17" s="47"/>
      <c r="D17" s="4"/>
      <c r="E17" s="32"/>
      <c r="F17" s="4"/>
      <c r="G17" s="4"/>
      <c r="H17" s="4"/>
    </row>
    <row r="18" spans="1:8" ht="15">
      <c r="A18" s="17"/>
      <c r="B18" s="18"/>
      <c r="C18" s="17"/>
      <c r="D18" s="17"/>
      <c r="E18" s="33"/>
      <c r="F18" s="17"/>
      <c r="G18" s="17"/>
      <c r="H18" s="17"/>
    </row>
    <row r="19" spans="1:6" ht="15">
      <c r="A19" s="17" t="s">
        <v>11</v>
      </c>
      <c r="B19" s="17"/>
      <c r="C19" s="17"/>
      <c r="D19" s="19"/>
      <c r="E19" s="33"/>
      <c r="F19" s="19"/>
    </row>
    <row r="20" spans="1:6" ht="15">
      <c r="A20" s="41" t="s">
        <v>29</v>
      </c>
      <c r="B20" s="41"/>
      <c r="C20" s="41"/>
      <c r="D20" s="19"/>
      <c r="E20" s="33"/>
      <c r="F20" s="19"/>
    </row>
    <row r="21" ht="15">
      <c r="A21" s="8" t="s">
        <v>30</v>
      </c>
    </row>
  </sheetData>
  <sheetProtection/>
  <mergeCells count="17">
    <mergeCell ref="A13:I13"/>
    <mergeCell ref="J5:J6"/>
    <mergeCell ref="A5:A6"/>
    <mergeCell ref="B5:B6"/>
    <mergeCell ref="C5:C6"/>
    <mergeCell ref="D5:D6"/>
    <mergeCell ref="E5:E6"/>
    <mergeCell ref="A20:C20"/>
    <mergeCell ref="B17:C17"/>
    <mergeCell ref="A1:J1"/>
    <mergeCell ref="A2:J2"/>
    <mergeCell ref="A3:J3"/>
    <mergeCell ref="A4:J4"/>
    <mergeCell ref="F5:H5"/>
    <mergeCell ref="I5:I6"/>
    <mergeCell ref="B16:C16"/>
    <mergeCell ref="B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3" sqref="A13:I13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6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7" customFormat="1" ht="1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6" customFormat="1" ht="1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6" t="s">
        <v>0</v>
      </c>
      <c r="B5" s="36" t="s">
        <v>4</v>
      </c>
      <c r="C5" s="36" t="s">
        <v>5</v>
      </c>
      <c r="D5" s="36" t="s">
        <v>13</v>
      </c>
      <c r="E5" s="36" t="s">
        <v>12</v>
      </c>
      <c r="F5" s="48" t="s">
        <v>1</v>
      </c>
      <c r="G5" s="49"/>
      <c r="H5" s="49"/>
      <c r="I5" s="37" t="s">
        <v>2</v>
      </c>
      <c r="J5" s="37" t="s">
        <v>3</v>
      </c>
    </row>
    <row r="6" spans="1:10" ht="25.5" customHeight="1">
      <c r="A6" s="36"/>
      <c r="B6" s="37"/>
      <c r="C6" s="36"/>
      <c r="D6" s="36"/>
      <c r="E6" s="36"/>
      <c r="F6" s="28">
        <v>1</v>
      </c>
      <c r="G6" s="28">
        <v>2</v>
      </c>
      <c r="H6" s="28">
        <v>3</v>
      </c>
      <c r="I6" s="38"/>
      <c r="J6" s="38"/>
    </row>
    <row r="7" spans="1:10" ht="15" customHeight="1">
      <c r="A7" s="27">
        <v>1</v>
      </c>
      <c r="B7" s="24" t="s">
        <v>14</v>
      </c>
      <c r="C7" s="25" t="s">
        <v>20</v>
      </c>
      <c r="D7" s="27" t="s">
        <v>8</v>
      </c>
      <c r="E7" s="9">
        <f>1530+210</f>
        <v>1740</v>
      </c>
      <c r="F7" s="26">
        <v>45</v>
      </c>
      <c r="G7" s="26">
        <v>55</v>
      </c>
      <c r="H7" s="26">
        <v>40</v>
      </c>
      <c r="I7" s="10">
        <f aca="true" t="shared" si="0" ref="I7:I12">ROUND((F7+G7+H7)/3,2)</f>
        <v>46.67</v>
      </c>
      <c r="J7" s="11">
        <f aca="true" t="shared" si="1" ref="J7:J12">E7*I7</f>
        <v>81205.8</v>
      </c>
    </row>
    <row r="8" spans="1:10" ht="30">
      <c r="A8" s="27">
        <v>2</v>
      </c>
      <c r="B8" s="24" t="s">
        <v>15</v>
      </c>
      <c r="C8" s="25" t="s">
        <v>21</v>
      </c>
      <c r="D8" s="27" t="s">
        <v>8</v>
      </c>
      <c r="E8" s="21">
        <f>1050+115</f>
        <v>1165</v>
      </c>
      <c r="F8" s="26">
        <v>50</v>
      </c>
      <c r="G8" s="26">
        <v>45</v>
      </c>
      <c r="H8" s="26">
        <v>40</v>
      </c>
      <c r="I8" s="10">
        <f t="shared" si="0"/>
        <v>45</v>
      </c>
      <c r="J8" s="11">
        <f t="shared" si="1"/>
        <v>52425</v>
      </c>
    </row>
    <row r="9" spans="1:10" ht="30">
      <c r="A9" s="27">
        <v>3</v>
      </c>
      <c r="B9" s="24" t="s">
        <v>16</v>
      </c>
      <c r="C9" s="25" t="s">
        <v>22</v>
      </c>
      <c r="D9" s="27" t="s">
        <v>8</v>
      </c>
      <c r="E9" s="9">
        <f>1</f>
        <v>1</v>
      </c>
      <c r="F9" s="26">
        <v>250</v>
      </c>
      <c r="G9" s="26">
        <v>250</v>
      </c>
      <c r="H9" s="26">
        <v>300</v>
      </c>
      <c r="I9" s="10">
        <f t="shared" si="0"/>
        <v>266.67</v>
      </c>
      <c r="J9" s="11">
        <f t="shared" si="1"/>
        <v>266.67</v>
      </c>
    </row>
    <row r="10" spans="1:10" ht="30">
      <c r="A10" s="27">
        <v>4</v>
      </c>
      <c r="B10" s="24" t="s">
        <v>17</v>
      </c>
      <c r="C10" s="25" t="s">
        <v>23</v>
      </c>
      <c r="D10" s="27" t="s">
        <v>8</v>
      </c>
      <c r="E10" s="21">
        <f>895+90</f>
        <v>985</v>
      </c>
      <c r="F10" s="26">
        <v>45</v>
      </c>
      <c r="G10" s="26">
        <v>55</v>
      </c>
      <c r="H10" s="26">
        <v>40</v>
      </c>
      <c r="I10" s="10">
        <f t="shared" si="0"/>
        <v>46.67</v>
      </c>
      <c r="J10" s="11">
        <f t="shared" si="1"/>
        <v>45969.950000000004</v>
      </c>
    </row>
    <row r="11" spans="1:10" ht="30">
      <c r="A11" s="27">
        <v>5</v>
      </c>
      <c r="B11" s="24" t="s">
        <v>18</v>
      </c>
      <c r="C11" s="25" t="s">
        <v>24</v>
      </c>
      <c r="D11" s="27" t="s">
        <v>8</v>
      </c>
      <c r="E11" s="9">
        <f>730+85</f>
        <v>815</v>
      </c>
      <c r="F11" s="26">
        <v>45</v>
      </c>
      <c r="G11" s="26">
        <v>55</v>
      </c>
      <c r="H11" s="26">
        <v>40</v>
      </c>
      <c r="I11" s="10">
        <f t="shared" si="0"/>
        <v>46.67</v>
      </c>
      <c r="J11" s="11">
        <f t="shared" si="1"/>
        <v>38036.05</v>
      </c>
    </row>
    <row r="12" spans="1:10" ht="30">
      <c r="A12" s="27">
        <v>6</v>
      </c>
      <c r="B12" s="24" t="s">
        <v>19</v>
      </c>
      <c r="C12" s="25" t="s">
        <v>25</v>
      </c>
      <c r="D12" s="27" t="s">
        <v>8</v>
      </c>
      <c r="E12" s="21">
        <f>6060+665</f>
        <v>6725</v>
      </c>
      <c r="F12" s="26">
        <v>45</v>
      </c>
      <c r="G12" s="26">
        <v>55</v>
      </c>
      <c r="H12" s="26">
        <v>31</v>
      </c>
      <c r="I12" s="10">
        <f t="shared" si="0"/>
        <v>43.67</v>
      </c>
      <c r="J12" s="11">
        <f t="shared" si="1"/>
        <v>293680.75</v>
      </c>
    </row>
    <row r="13" spans="1:11" ht="15">
      <c r="A13" s="43" t="s">
        <v>6</v>
      </c>
      <c r="B13" s="44"/>
      <c r="C13" s="44"/>
      <c r="D13" s="44"/>
      <c r="E13" s="44"/>
      <c r="F13" s="44"/>
      <c r="G13" s="44"/>
      <c r="H13" s="44"/>
      <c r="I13" s="45"/>
      <c r="J13" s="12">
        <f>SUM(J7:J12)</f>
        <v>511584.22000000003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46" t="s">
        <v>28</v>
      </c>
      <c r="C15" s="47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46" t="s">
        <v>28</v>
      </c>
      <c r="C16" s="47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46" t="s">
        <v>28</v>
      </c>
      <c r="C17" s="47"/>
      <c r="D17" s="4"/>
      <c r="E17" s="4"/>
      <c r="F17" s="4"/>
      <c r="G17" s="4"/>
      <c r="H17" s="4"/>
    </row>
    <row r="18" spans="1:8" ht="15">
      <c r="A18" s="17"/>
      <c r="B18" s="18"/>
      <c r="C18" s="17"/>
      <c r="D18" s="17"/>
      <c r="E18" s="17"/>
      <c r="F18" s="17"/>
      <c r="G18" s="17"/>
      <c r="H18" s="17"/>
    </row>
    <row r="19" spans="1:6" ht="15">
      <c r="A19" s="17" t="s">
        <v>11</v>
      </c>
      <c r="B19" s="17"/>
      <c r="C19" s="17"/>
      <c r="D19" s="19"/>
      <c r="E19" s="19"/>
      <c r="F19" s="19"/>
    </row>
    <row r="20" spans="1:6" ht="15">
      <c r="A20" s="41" t="s">
        <v>29</v>
      </c>
      <c r="B20" s="41"/>
      <c r="C20" s="41"/>
      <c r="D20" s="19"/>
      <c r="E20" s="19"/>
      <c r="F20" s="19"/>
    </row>
    <row r="21" ht="15">
      <c r="A21" s="8" t="s">
        <v>30</v>
      </c>
    </row>
  </sheetData>
  <sheetProtection/>
  <mergeCells count="17">
    <mergeCell ref="A13:I13"/>
    <mergeCell ref="A5:A6"/>
    <mergeCell ref="J5:J6"/>
    <mergeCell ref="B5:B6"/>
    <mergeCell ref="C5:C6"/>
    <mergeCell ref="D5:D6"/>
    <mergeCell ref="E5:E6"/>
    <mergeCell ref="A20:C20"/>
    <mergeCell ref="B17:C17"/>
    <mergeCell ref="A1:J1"/>
    <mergeCell ref="A2:J2"/>
    <mergeCell ref="A3:J3"/>
    <mergeCell ref="A4:J4"/>
    <mergeCell ref="F5:H5"/>
    <mergeCell ref="I5:I6"/>
    <mergeCell ref="B16:C16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2024-03-11T08:37:55Z</cp:lastPrinted>
  <dcterms:created xsi:type="dcterms:W3CDTF">2014-02-14T07:05:08Z</dcterms:created>
  <dcterms:modified xsi:type="dcterms:W3CDTF">2024-03-11T10:13:07Z</dcterms:modified>
  <cp:category/>
  <cp:version/>
  <cp:contentType/>
  <cp:contentStatus/>
</cp:coreProperties>
</file>